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or" sheetId="1" state="visible" r:id="rId1"/>
    <sheet xmlns:r="http://schemas.openxmlformats.org/officeDocument/2006/relationships" name="Home size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1F2A44"/>
      <sz val="16"/>
    </font>
    <font>
      <name val="Arial"/>
      <i val="1"/>
      <color rgb="00666666"/>
    </font>
    <font>
      <name val="Arial"/>
      <b val="1"/>
      <color rgb="00FFFFFF"/>
      <sz val="12"/>
    </font>
    <font>
      <name val="Arial"/>
      <b val="1"/>
      <color rgb="001F2A44"/>
    </font>
    <font>
      <name val="Arial"/>
      <b val="1"/>
      <color rgb="000000FF"/>
    </font>
    <font>
      <name val="Arial"/>
    </font>
    <font>
      <name val="Arial"/>
      <b val="1"/>
    </font>
    <font>
      <name val="Arial"/>
      <b val="1"/>
      <sz val="13"/>
    </font>
    <font>
      <name val="Arial"/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4C2"/>
      </patternFill>
    </fill>
    <fill>
      <patternFill patternType="solid">
        <fgColor rgb="00C9A22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3" borderId="1" pivotButton="0" quotePrefix="0" xfId="0"/>
    <xf numFmtId="0" fontId="6" fillId="0" borderId="1" pivotButton="0" quotePrefix="0" xfId="0"/>
    <xf numFmtId="2" fontId="0" fillId="0" borderId="1" pivotButton="0" quotePrefix="0" xfId="0"/>
    <xf numFmtId="0" fontId="7" fillId="0" borderId="0" pivotButton="0" quotePrefix="0" xfId="0"/>
    <xf numFmtId="164" fontId="7" fillId="0" borderId="0" pivotButton="0" quotePrefix="0" xfId="0"/>
    <xf numFmtId="0" fontId="5" fillId="3" borderId="0" pivotButton="0" quotePrefix="0" xfId="0"/>
    <xf numFmtId="9" fontId="5" fillId="3" borderId="0" pivotButton="0" quotePrefix="0" xfId="0"/>
    <xf numFmtId="164" fontId="8" fillId="4" borderId="0" pivotButton="0" quotePrefix="0" xfId="0"/>
    <xf numFmtId="0" fontId="0" fillId="2" borderId="0" pivotButton="0" quotePrefix="0" xfId="0"/>
    <xf numFmtId="0" fontId="9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44" customWidth="1" min="4" max="4"/>
  </cols>
  <sheetData>
    <row r="1">
      <c r="A1" s="1" t="inlineStr">
        <is>
          <t>Mover's Material &amp; Volume Estimator</t>
        </is>
      </c>
    </row>
    <row r="2">
      <c r="A2" s="2" t="inlineStr">
        <is>
          <t>Enter quantities in the blue cells. All volumes in CBM (m³).</t>
        </is>
      </c>
    </row>
    <row r="4">
      <c r="A4" s="3" t="inlineStr">
        <is>
          <t>Item</t>
        </is>
      </c>
      <c r="B4" s="3" t="inlineStr">
        <is>
          <t>Qty</t>
        </is>
      </c>
      <c r="C4" s="3" t="inlineStr">
        <is>
          <t>CBM each</t>
        </is>
      </c>
      <c r="D4" s="3" t="inlineStr">
        <is>
          <t>CBM total</t>
        </is>
      </c>
    </row>
    <row r="5">
      <c r="A5" s="4" t="inlineStr">
        <is>
          <t>Living room</t>
        </is>
      </c>
    </row>
    <row r="6">
      <c r="A6" s="5" t="inlineStr">
        <is>
          <t>3-seat sofa</t>
        </is>
      </c>
      <c r="B6" s="6" t="n">
        <v>0</v>
      </c>
      <c r="C6" s="7" t="n">
        <v>2</v>
      </c>
      <c r="D6" s="8">
        <f>B6*C6</f>
        <v/>
      </c>
    </row>
    <row r="7">
      <c r="A7" s="5" t="inlineStr">
        <is>
          <t>2-seat sofa</t>
        </is>
      </c>
      <c r="B7" s="6" t="n">
        <v>0</v>
      </c>
      <c r="C7" s="7" t="n">
        <v>1.4</v>
      </c>
      <c r="D7" s="8">
        <f>B7*C7</f>
        <v/>
      </c>
    </row>
    <row r="8">
      <c r="A8" s="5" t="inlineStr">
        <is>
          <t>Armchair</t>
        </is>
      </c>
      <c r="B8" s="6" t="n">
        <v>0</v>
      </c>
      <c r="C8" s="7" t="n">
        <v>0.8</v>
      </c>
      <c r="D8" s="8">
        <f>B8*C8</f>
        <v/>
      </c>
    </row>
    <row r="9">
      <c r="A9" s="5" t="inlineStr">
        <is>
          <t>Coffee table</t>
        </is>
      </c>
      <c r="B9" s="6" t="n">
        <v>0</v>
      </c>
      <c r="C9" s="7" t="n">
        <v>0.4</v>
      </c>
      <c r="D9" s="8">
        <f>B9*C9</f>
        <v/>
      </c>
    </row>
    <row r="10">
      <c r="A10" s="5" t="inlineStr">
        <is>
          <t>TV + TV unit</t>
        </is>
      </c>
      <c r="B10" s="6" t="n">
        <v>0</v>
      </c>
      <c r="C10" s="7" t="n">
        <v>0.6</v>
      </c>
      <c r="D10" s="8">
        <f>B10*C10</f>
        <v/>
      </c>
    </row>
    <row r="11">
      <c r="A11" s="5" t="inlineStr">
        <is>
          <t>Bookcase / shelving</t>
        </is>
      </c>
      <c r="B11" s="6" t="n">
        <v>0</v>
      </c>
      <c r="C11" s="7" t="n">
        <v>1</v>
      </c>
      <c r="D11" s="8">
        <f>B11*C11</f>
        <v/>
      </c>
    </row>
    <row r="12">
      <c r="A12" s="5" t="inlineStr">
        <is>
          <t>Sideboard</t>
        </is>
      </c>
      <c r="B12" s="6" t="n">
        <v>0</v>
      </c>
      <c r="C12" s="7" t="n">
        <v>1</v>
      </c>
      <c r="D12" s="8">
        <f>B12*C12</f>
        <v/>
      </c>
    </row>
    <row r="13">
      <c r="A13" s="4" t="inlineStr">
        <is>
          <t>Dining / kitchen</t>
        </is>
      </c>
    </row>
    <row r="14">
      <c r="A14" s="5" t="inlineStr">
        <is>
          <t>Dining table</t>
        </is>
      </c>
      <c r="B14" s="6" t="n">
        <v>0</v>
      </c>
      <c r="C14" s="7" t="n">
        <v>1</v>
      </c>
      <c r="D14" s="8">
        <f>B14*C14</f>
        <v/>
      </c>
    </row>
    <row r="15">
      <c r="A15" s="5" t="inlineStr">
        <is>
          <t>Dining chair</t>
        </is>
      </c>
      <c r="B15" s="6" t="n">
        <v>0</v>
      </c>
      <c r="C15" s="7" t="n">
        <v>0.25</v>
      </c>
      <c r="D15" s="8">
        <f>B15*C15</f>
        <v/>
      </c>
    </row>
    <row r="16">
      <c r="A16" s="5" t="inlineStr">
        <is>
          <t>Fridge-freezer</t>
        </is>
      </c>
      <c r="B16" s="6" t="n">
        <v>0</v>
      </c>
      <c r="C16" s="7" t="n">
        <v>1</v>
      </c>
      <c r="D16" s="8">
        <f>B16*C16</f>
        <v/>
      </c>
    </row>
    <row r="17">
      <c r="A17" s="5" t="inlineStr">
        <is>
          <t>Washing machine</t>
        </is>
      </c>
      <c r="B17" s="6" t="n">
        <v>0</v>
      </c>
      <c r="C17" s="7" t="n">
        <v>0.6</v>
      </c>
      <c r="D17" s="8">
        <f>B17*C17</f>
        <v/>
      </c>
    </row>
    <row r="18">
      <c r="A18" s="5" t="inlineStr">
        <is>
          <t>Dishwasher</t>
        </is>
      </c>
      <c r="B18" s="6" t="n">
        <v>0</v>
      </c>
      <c r="C18" s="7" t="n">
        <v>0.5</v>
      </c>
      <c r="D18" s="8">
        <f>B18*C18</f>
        <v/>
      </c>
    </row>
    <row r="19">
      <c r="A19" s="5" t="inlineStr">
        <is>
          <t>Microwave / small appliances</t>
        </is>
      </c>
      <c r="B19" s="6" t="n">
        <v>0</v>
      </c>
      <c r="C19" s="7" t="n">
        <v>0.15</v>
      </c>
      <c r="D19" s="8">
        <f>B19*C19</f>
        <v/>
      </c>
    </row>
    <row r="20">
      <c r="A20" s="4" t="inlineStr">
        <is>
          <t>Bedrooms</t>
        </is>
      </c>
    </row>
    <row r="21">
      <c r="A21" s="5" t="inlineStr">
        <is>
          <t>Double bed + mattress</t>
        </is>
      </c>
      <c r="B21" s="6" t="n">
        <v>0</v>
      </c>
      <c r="C21" s="7" t="n">
        <v>2</v>
      </c>
      <c r="D21" s="8">
        <f>B21*C21</f>
        <v/>
      </c>
    </row>
    <row r="22">
      <c r="A22" s="5" t="inlineStr">
        <is>
          <t>Single bed + mattress</t>
        </is>
      </c>
      <c r="B22" s="6" t="n">
        <v>0</v>
      </c>
      <c r="C22" s="7" t="n">
        <v>1.2</v>
      </c>
      <c r="D22" s="8">
        <f>B22*C22</f>
        <v/>
      </c>
    </row>
    <row r="23">
      <c r="A23" s="5" t="inlineStr">
        <is>
          <t>Wardrobe 2-door</t>
        </is>
      </c>
      <c r="B23" s="6" t="n">
        <v>0</v>
      </c>
      <c r="C23" s="7" t="n">
        <v>1.8</v>
      </c>
      <c r="D23" s="8">
        <f>B23*C23</f>
        <v/>
      </c>
    </row>
    <row r="24">
      <c r="A24" s="5" t="inlineStr">
        <is>
          <t>Wardrobe 3-door</t>
        </is>
      </c>
      <c r="B24" s="6" t="n">
        <v>0</v>
      </c>
      <c r="C24" s="7" t="n">
        <v>2.5</v>
      </c>
      <c r="D24" s="8">
        <f>B24*C24</f>
        <v/>
      </c>
    </row>
    <row r="25">
      <c r="A25" s="5" t="inlineStr">
        <is>
          <t>Chest of drawers</t>
        </is>
      </c>
      <c r="B25" s="6" t="n">
        <v>0</v>
      </c>
      <c r="C25" s="7" t="n">
        <v>0.7</v>
      </c>
      <c r="D25" s="8">
        <f>B25*C25</f>
        <v/>
      </c>
    </row>
    <row r="26">
      <c r="A26" s="5" t="inlineStr">
        <is>
          <t>Bedside table</t>
        </is>
      </c>
      <c r="B26" s="6" t="n">
        <v>0</v>
      </c>
      <c r="C26" s="7" t="n">
        <v>0.2</v>
      </c>
      <c r="D26" s="8">
        <f>B26*C26</f>
        <v/>
      </c>
    </row>
    <row r="27">
      <c r="A27" s="5" t="inlineStr">
        <is>
          <t>Desk + chair</t>
        </is>
      </c>
      <c r="B27" s="6" t="n">
        <v>0</v>
      </c>
      <c r="C27" s="7" t="n">
        <v>0.8</v>
      </c>
      <c r="D27" s="8">
        <f>B27*C27</f>
        <v/>
      </c>
    </row>
    <row r="28">
      <c r="A28" s="4" t="inlineStr">
        <is>
          <t>Other</t>
        </is>
      </c>
    </row>
    <row r="29">
      <c r="A29" s="5" t="inlineStr">
        <is>
          <t>Bicycle</t>
        </is>
      </c>
      <c r="B29" s="6" t="n">
        <v>0</v>
      </c>
      <c r="C29" s="7" t="n">
        <v>0.5</v>
      </c>
      <c r="D29" s="8">
        <f>B29*C29</f>
        <v/>
      </c>
    </row>
    <row r="30">
      <c r="A30" s="5" t="inlineStr">
        <is>
          <t>Garden furniture set</t>
        </is>
      </c>
      <c r="B30" s="6" t="n">
        <v>0</v>
      </c>
      <c r="C30" s="7" t="n">
        <v>1.5</v>
      </c>
      <c r="D30" s="8">
        <f>B30*C30</f>
        <v/>
      </c>
    </row>
    <row r="31">
      <c r="A31" s="5" t="inlineStr">
        <is>
          <t>Carton of loose items (already packed)</t>
        </is>
      </c>
      <c r="B31" s="6" t="n">
        <v>0</v>
      </c>
      <c r="C31" s="7" t="n">
        <v>0.1</v>
      </c>
      <c r="D31" s="8">
        <f>B31*C31</f>
        <v/>
      </c>
    </row>
    <row r="32">
      <c r="A32" s="5" t="inlineStr">
        <is>
          <t>Suitcase</t>
        </is>
      </c>
      <c r="B32" s="6" t="n">
        <v>0</v>
      </c>
      <c r="C32" s="7" t="n">
        <v>0.15</v>
      </c>
      <c r="D32" s="8">
        <f>B32*C32</f>
        <v/>
      </c>
    </row>
    <row r="34">
      <c r="A34" s="9" t="inlineStr">
        <is>
          <t>Furniture &amp; items volume (CBM)</t>
        </is>
      </c>
      <c r="D34" s="10">
        <f>SUM(D5:D32)</f>
        <v/>
      </c>
    </row>
    <row r="35">
      <c r="A35" s="9" t="inlineStr">
        <is>
          <t>Loose belongings (boxes) — add CBM</t>
        </is>
      </c>
      <c r="B35" s="11" t="n">
        <v>0</v>
      </c>
      <c r="D35" s="10">
        <f>B35</f>
        <v/>
      </c>
    </row>
    <row r="36">
      <c r="A36" t="inlineStr">
        <is>
          <t>Safety margin %</t>
        </is>
      </c>
      <c r="B36" s="12" t="n">
        <v>0.1</v>
      </c>
    </row>
    <row r="37">
      <c r="A37" s="3" t="inlineStr">
        <is>
          <t>TOTAL ESTIMATED VOLUME (CBM)</t>
        </is>
      </c>
      <c r="D37" s="13">
        <f>ROUND((D34+D35)*(1+B36),1)</f>
        <v/>
      </c>
    </row>
    <row r="39">
      <c r="A39" s="3" t="inlineStr">
        <is>
          <t>Packing materials</t>
        </is>
      </c>
      <c r="B39" s="3" t="inlineStr">
        <is>
          <t>Qty</t>
        </is>
      </c>
      <c r="C39" s="14" t="n"/>
      <c r="D39" s="3" t="inlineStr">
        <is>
          <t>Rule</t>
        </is>
      </c>
    </row>
    <row r="40">
      <c r="A40" t="inlineStr">
        <is>
          <t>Fragile items (count)</t>
        </is>
      </c>
      <c r="B40" s="11" t="n">
        <v>0</v>
      </c>
    </row>
    <row r="41">
      <c r="A41" s="7" t="inlineStr">
        <is>
          <t>Standard boxes (60×40×40)</t>
        </is>
      </c>
      <c r="B41" s="7">
        <f>CEILING(D37*3,1)</f>
        <v/>
      </c>
      <c r="C41" s="7" t="n"/>
      <c r="D41" s="7" t="inlineStr">
        <is>
          <t>3 per CBM</t>
        </is>
      </c>
    </row>
    <row r="42">
      <c r="A42" s="7" t="inlineStr">
        <is>
          <t>Book / small boxes (40×30×30)</t>
        </is>
      </c>
      <c r="B42" s="7">
        <f>CEILING(D37*1,1)</f>
        <v/>
      </c>
      <c r="C42" s="7" t="n"/>
      <c r="D42" s="7" t="inlineStr">
        <is>
          <t>1 per CBM</t>
        </is>
      </c>
    </row>
    <row r="43">
      <c r="A43" s="7" t="inlineStr">
        <is>
          <t>Wardrobe boxes</t>
        </is>
      </c>
      <c r="B43" s="7">
        <f>MAX(1,CEILING(D37/8,1))</f>
        <v/>
      </c>
      <c r="C43" s="7" t="n"/>
      <c r="D43" s="7" t="inlineStr">
        <is>
          <t>1 per 8 CBM</t>
        </is>
      </c>
    </row>
    <row r="44">
      <c r="A44" s="7" t="inlineStr">
        <is>
          <t>Bubble wrap rolls</t>
        </is>
      </c>
      <c r="B44" s="7">
        <f>MAX(1,CEILING(D37/10,1)+CEILING(B40/3,1))</f>
        <v/>
      </c>
      <c r="C44" s="7" t="n"/>
      <c r="D44" s="7" t="inlineStr">
        <is>
          <t>1 per 10 CBM + 1 per 3 fragile items</t>
        </is>
      </c>
    </row>
    <row r="45">
      <c r="A45" s="7" t="inlineStr">
        <is>
          <t>Stretch film rolls</t>
        </is>
      </c>
      <c r="B45" s="7">
        <f>MAX(1,CEILING(D37/12,1))</f>
        <v/>
      </c>
      <c r="C45" s="7" t="n"/>
      <c r="D45" s="7" t="inlineStr">
        <is>
          <t>1 per 12 CBM</t>
        </is>
      </c>
    </row>
    <row r="46">
      <c r="A46" s="7" t="inlineStr">
        <is>
          <t>Tape rolls</t>
        </is>
      </c>
      <c r="B46" s="7">
        <f>MAX(2,CEILING(D37/4,1))</f>
        <v/>
      </c>
      <c r="C46" s="7" t="n"/>
      <c r="D46" s="7" t="inlineStr">
        <is>
          <t>1 per 4 CBM, min 2</t>
        </is>
      </c>
    </row>
    <row r="47">
      <c r="A47" s="7" t="inlineStr">
        <is>
          <t>Moving blankets</t>
        </is>
      </c>
      <c r="B47" s="7">
        <f>MAX(4,CEILING(D37/2,1))</f>
        <v/>
      </c>
      <c r="C47" s="7" t="n"/>
      <c r="D47" s="7" t="inlineStr">
        <is>
          <t>1 per 2 CBM, min 4</t>
        </is>
      </c>
    </row>
    <row r="49">
      <c r="A49" s="9" t="inlineStr">
        <is>
          <t>Recommended vehicle / container</t>
        </is>
      </c>
      <c r="D49" s="4">
        <f>IF(D37&lt;=0,"-",IF(D37&lt;=15,"Van 3.5t (up to ~15 CBM)",IF(D37&lt;=30,"Truck 7.5t (up to ~30 CBM)",IF(D37&lt;=58,"40ft container (~58 CBM usable)","40ft HC / 2 loads"))))</f>
        <v/>
      </c>
    </row>
    <row r="50">
      <c r="A50" t="inlineStr">
        <is>
          <t>Sea freight note</t>
        </is>
      </c>
      <c r="D50">
        <f>IF(D37&lt;=0,"-",IF(D37&lt;=25,"20ft container (~25-28 CBM usable)",IF(D37&lt;=58,"40ft container","40ft HC or 2 containers")))</f>
        <v/>
      </c>
    </row>
    <row r="52">
      <c r="A52" s="15" t="inlineStr">
        <is>
          <t>Figures are operational rules of thumb from 15+ years of international moves. Always confirm with a survey.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22" customWidth="1" min="3" max="3"/>
    <col width="12" customWidth="1" min="4" max="4"/>
    <col width="12" customWidth="1" min="5" max="5"/>
    <col width="15" customWidth="1" min="6" max="6"/>
  </cols>
  <sheetData>
    <row r="1">
      <c r="A1" s="3" t="inlineStr">
        <is>
          <t>Home size</t>
        </is>
      </c>
      <c r="B1" s="3" t="inlineStr">
        <is>
          <t>Typical CBM</t>
        </is>
      </c>
      <c r="C1" s="3" t="inlineStr">
        <is>
          <t>Transport</t>
        </is>
      </c>
      <c r="D1" s="3" t="inlineStr">
        <is>
          <t>Std boxes</t>
        </is>
      </c>
      <c r="E1" s="3" t="inlineStr">
        <is>
          <t>Book boxes</t>
        </is>
      </c>
      <c r="F1" s="3" t="inlineStr">
        <is>
          <t>Wardrobe boxes</t>
        </is>
      </c>
    </row>
    <row r="2">
      <c r="A2" s="16" t="inlineStr">
        <is>
          <t>Studio / 1 room</t>
        </is>
      </c>
      <c r="B2" s="16" t="n">
        <v>10</v>
      </c>
      <c r="C2" s="16" t="inlineStr">
        <is>
          <t>Van 3.5t</t>
        </is>
      </c>
      <c r="D2">
        <f>CEILING(B2*3,1)</f>
        <v/>
      </c>
      <c r="E2">
        <f>CEILING(B2,1)</f>
        <v/>
      </c>
      <c r="F2">
        <f>MAX(1,CEILING(B2/8,1))</f>
        <v/>
      </c>
    </row>
    <row r="3">
      <c r="A3" s="16" t="inlineStr">
        <is>
          <t>1-bedroom</t>
        </is>
      </c>
      <c r="B3" s="16" t="n">
        <v>15</v>
      </c>
      <c r="C3" s="16" t="inlineStr">
        <is>
          <t>Van 3.5t / 20ft</t>
        </is>
      </c>
      <c r="D3">
        <f>CEILING(B3*3,1)</f>
        <v/>
      </c>
      <c r="E3">
        <f>CEILING(B3,1)</f>
        <v/>
      </c>
      <c r="F3">
        <f>MAX(1,CEILING(B3/8,1))</f>
        <v/>
      </c>
    </row>
    <row r="4">
      <c r="A4" s="16" t="inlineStr">
        <is>
          <t>2-bedroom</t>
        </is>
      </c>
      <c r="B4" s="16" t="n">
        <v>25</v>
      </c>
      <c r="C4" s="16" t="inlineStr">
        <is>
          <t>Truck 7.5t / 20ft</t>
        </is>
      </c>
      <c r="D4">
        <f>CEILING(B4*3,1)</f>
        <v/>
      </c>
      <c r="E4">
        <f>CEILING(B4,1)</f>
        <v/>
      </c>
      <c r="F4">
        <f>MAX(1,CEILING(B4/8,1))</f>
        <v/>
      </c>
    </row>
    <row r="5">
      <c r="A5" s="16" t="inlineStr">
        <is>
          <t>3-bedroom</t>
        </is>
      </c>
      <c r="B5" s="16" t="n">
        <v>38</v>
      </c>
      <c r="C5" s="16" t="inlineStr">
        <is>
          <t>40ft container</t>
        </is>
      </c>
      <c r="D5">
        <f>CEILING(B5*3,1)</f>
        <v/>
      </c>
      <c r="E5">
        <f>CEILING(B5,1)</f>
        <v/>
      </c>
      <c r="F5">
        <f>MAX(1,CEILING(B5/8,1))</f>
        <v/>
      </c>
    </row>
    <row r="6">
      <c r="A6" s="16" t="inlineStr">
        <is>
          <t>4-bedroom house</t>
        </is>
      </c>
      <c r="B6" s="16" t="n">
        <v>55</v>
      </c>
      <c r="C6" s="16" t="inlineStr">
        <is>
          <t>40ft HC</t>
        </is>
      </c>
      <c r="D6">
        <f>CEILING(B6*3,1)</f>
        <v/>
      </c>
      <c r="E6">
        <f>CEILING(B6,1)</f>
        <v/>
      </c>
      <c r="F6">
        <f>MAX(1,CEILING(B6/8,1))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2026-10-20T17:01:52Z</dcterms:created>
  <dcterms:modified xmlns:dcterms="http://purl.org/dc/terms/" xmlns:xsi="http://www.w3.org/2001/XMLSchema-instance" xsi:type="dcterms:W3CDTF">2026-10-20T17:01:52Z</dcterms:modified>
</cp:coreProperties>
</file>